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7290" activeTab="0"/>
  </bookViews>
  <sheets>
    <sheet name="kostpbig" sheetId="1" r:id="rId1"/>
  </sheets>
  <definedNames>
    <definedName name="_xlnm.Print_Area" localSheetId="0">'kostpbig'!$A$1:$I$27</definedName>
  </definedNames>
  <calcPr fullCalcOnLoad="1"/>
</workbook>
</file>

<file path=xl/sharedStrings.xml><?xml version="1.0" encoding="utf-8"?>
<sst xmlns="http://schemas.openxmlformats.org/spreadsheetml/2006/main" count="72" uniqueCount="66">
  <si>
    <t xml:space="preserve"> </t>
  </si>
  <si>
    <t>standaardwaarden</t>
  </si>
  <si>
    <t>K O S T P R I J S / B I G</t>
  </si>
  <si>
    <t>econ.waarde z.+bigg</t>
  </si>
  <si>
    <t>aantal zeugenplaatsen</t>
  </si>
  <si>
    <t>in %</t>
  </si>
  <si>
    <t>econ.waarde gelt</t>
  </si>
  <si>
    <t>gem aant aanw zeugen</t>
  </si>
  <si>
    <t>VARIABEL</t>
  </si>
  <si>
    <t>gem.aant.gelten/zeug</t>
  </si>
  <si>
    <t>lev geb biggen/worp</t>
  </si>
  <si>
    <t>verkoopprijs zeug/gelt</t>
  </si>
  <si>
    <t>sterfte% biggen</t>
  </si>
  <si>
    <t xml:space="preserve"> - voer zeug</t>
  </si>
  <si>
    <t>aankoopprijs gelt</t>
  </si>
  <si>
    <t>worpindex</t>
  </si>
  <si>
    <t xml:space="preserve"> - voer biggen</t>
  </si>
  <si>
    <t>rentevoet</t>
  </si>
  <si>
    <t>uitvals% zeugen, incl opfokgelten</t>
  </si>
  <si>
    <t xml:space="preserve"> - veearts</t>
  </si>
  <si>
    <t>sterfterisico cq verzek.</t>
  </si>
  <si>
    <t>aantal V.A.K.</t>
  </si>
  <si>
    <t xml:space="preserve"> - dekkosten</t>
  </si>
  <si>
    <t>dekkosten per zeug</t>
  </si>
  <si>
    <t>kg zeugenvoer/zeug</t>
  </si>
  <si>
    <t xml:space="preserve"> - verw. + water + elektriciteit</t>
  </si>
  <si>
    <t>veeartskosten per zeug</t>
  </si>
  <si>
    <t>kg biggenvoer1/big</t>
  </si>
  <si>
    <t xml:space="preserve"> - rente zeug + big + opfokgelt</t>
  </si>
  <si>
    <t>m3 mest per zeug</t>
  </si>
  <si>
    <t>kg biggenvoer2/big</t>
  </si>
  <si>
    <t xml:space="preserve"> - sterfte zeug cq verzekering</t>
  </si>
  <si>
    <t>verw.+water+elektr.</t>
  </si>
  <si>
    <t xml:space="preserve"> - mestafvoer</t>
  </si>
  <si>
    <t>admin.+tel.+lidmaatsc.</t>
  </si>
  <si>
    <t>VAST</t>
  </si>
  <si>
    <t>aant. ha grond</t>
  </si>
  <si>
    <t>econ. waarde grond</t>
  </si>
  <si>
    <t xml:space="preserve"> - grond</t>
  </si>
  <si>
    <t>eigenaarslasten grond</t>
  </si>
  <si>
    <t xml:space="preserve"> - gebouwen + inventaris</t>
  </si>
  <si>
    <t>verv.waarde/zeugpl.</t>
  </si>
  <si>
    <t>bezettings % zeugen</t>
  </si>
  <si>
    <t xml:space="preserve"> - werktuigen</t>
  </si>
  <si>
    <t>% afschr. gebouwen</t>
  </si>
  <si>
    <t>afgelev biggen/zeug/jr</t>
  </si>
  <si>
    <t xml:space="preserve"> - arbeid</t>
  </si>
  <si>
    <t>% onderhouds gebouw</t>
  </si>
  <si>
    <t>totaal afgel bigg/ z/ jr</t>
  </si>
  <si>
    <t>verv.waarde werktuigen</t>
  </si>
  <si>
    <t>T O T A A L  kostprijs / big    f</t>
  </si>
  <si>
    <t>% afschr.+onderh.werkt.</t>
  </si>
  <si>
    <t>kosten/VAK (CAO)</t>
  </si>
  <si>
    <t xml:space="preserve">        naam leerling / cursist:  </t>
  </si>
  <si>
    <t>€ /big</t>
  </si>
  <si>
    <t>€ of %</t>
  </si>
  <si>
    <t>afschrijving</t>
  </si>
  <si>
    <t>arbeid</t>
  </si>
  <si>
    <t>kostprijs excl arbeid</t>
  </si>
  <si>
    <t>kostprijs excl arbeid en afschr.</t>
  </si>
  <si>
    <t>Alleen de gele cellen invullen</t>
  </si>
  <si>
    <t xml:space="preserve"> - aankoop gelt - verkoop zeug</t>
  </si>
  <si>
    <t>prijs biggenvoer1 (euro/100 kg)</t>
  </si>
  <si>
    <t>prijs biggenvoer2 (euro/100 kg)</t>
  </si>
  <si>
    <t>prijs mestafvoer (euro/m3)</t>
  </si>
  <si>
    <t>prijs zeugenvoer (euro/100 kg)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</si>
</sst>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[Blue]0.0"/>
    <numFmt numFmtId="175" formatCode="0.0"/>
    <numFmt numFmtId="176" formatCode="[Blue]0.0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12"/>
      <name val="MS Sans Serif"/>
      <family val="2"/>
    </font>
    <font>
      <sz val="8"/>
      <name val="MS Sans Serif"/>
      <family val="0"/>
    </font>
    <font>
      <u val="single"/>
      <sz val="10.2"/>
      <color indexed="12"/>
      <name val="MS Sans Serif"/>
      <family val="0"/>
    </font>
    <font>
      <u val="single"/>
      <sz val="10.2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>
        <color indexed="10"/>
      </bottom>
    </border>
    <border>
      <left>
        <color indexed="63"/>
      </left>
      <right>
        <color indexed="63"/>
      </right>
      <top style="dashed">
        <color indexed="10"/>
      </top>
      <bottom style="dashed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" fontId="0" fillId="2" borderId="1" xfId="0" applyNumberFormat="1" applyFill="1" applyBorder="1" applyAlignment="1" applyProtection="1">
      <alignment/>
      <protection hidden="1" locked="0"/>
    </xf>
    <xf numFmtId="175" fontId="0" fillId="2" borderId="2" xfId="0" applyNumberFormat="1" applyFill="1" applyBorder="1" applyAlignment="1" applyProtection="1">
      <alignment/>
      <protection hidden="1" locked="0"/>
    </xf>
    <xf numFmtId="2" fontId="0" fillId="2" borderId="2" xfId="0" applyNumberFormat="1" applyFill="1" applyBorder="1" applyAlignment="1" applyProtection="1">
      <alignment/>
      <protection hidden="1" locked="0"/>
    </xf>
    <xf numFmtId="1" fontId="0" fillId="2" borderId="2" xfId="0" applyNumberFormat="1" applyFill="1" applyBorder="1" applyAlignment="1" applyProtection="1">
      <alignment/>
      <protection hidden="1" locked="0"/>
    </xf>
    <xf numFmtId="0" fontId="0" fillId="2" borderId="1" xfId="0" applyFill="1" applyBorder="1" applyAlignment="1" applyProtection="1">
      <alignment/>
      <protection hidden="1" locked="0"/>
    </xf>
    <xf numFmtId="0" fontId="0" fillId="2" borderId="2" xfId="0" applyFill="1" applyBorder="1" applyAlignment="1" applyProtection="1">
      <alignment/>
      <protection hidden="1" locked="0"/>
    </xf>
    <xf numFmtId="0" fontId="4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right"/>
      <protection/>
    </xf>
    <xf numFmtId="0" fontId="0" fillId="0" borderId="4" xfId="0" applyBorder="1" applyAlignment="1" applyProtection="1">
      <alignment/>
      <protection/>
    </xf>
    <xf numFmtId="2" fontId="0" fillId="0" borderId="4" xfId="0" applyNumberForma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" fontId="0" fillId="0" borderId="15" xfId="0" applyNumberForma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0" fillId="0" borderId="18" xfId="0" applyNumberFormat="1" applyBorder="1" applyAlignment="1" applyProtection="1">
      <alignment/>
      <protection/>
    </xf>
    <xf numFmtId="175" fontId="0" fillId="0" borderId="13" xfId="0" applyNumberFormat="1" applyBorder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0" fillId="0" borderId="18" xfId="0" applyNumberForma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65" fontId="0" fillId="0" borderId="20" xfId="0" applyNumberFormat="1" applyBorder="1" applyAlignment="1" applyProtection="1">
      <alignment/>
      <protection/>
    </xf>
    <xf numFmtId="174" fontId="0" fillId="0" borderId="4" xfId="0" applyNumberFormat="1" applyBorder="1" applyAlignment="1" applyProtection="1">
      <alignment/>
      <protection/>
    </xf>
    <xf numFmtId="1" fontId="0" fillId="0" borderId="21" xfId="0" applyNumberFormat="1" applyBorder="1" applyAlignment="1" applyProtection="1">
      <alignment/>
      <protection/>
    </xf>
    <xf numFmtId="0" fontId="0" fillId="2" borderId="1" xfId="0" applyFill="1" applyBorder="1" applyAlignment="1" applyProtection="1">
      <alignment horizontal="left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02" zoomScaleNormal="102" workbookViewId="0" topLeftCell="A1">
      <selection activeCell="E1" sqref="E1:F1"/>
    </sheetView>
  </sheetViews>
  <sheetFormatPr defaultColWidth="9.140625" defaultRowHeight="9.75" customHeight="1"/>
  <cols>
    <col min="1" max="1" width="29.140625" style="8" bestFit="1" customWidth="1"/>
    <col min="2" max="2" width="6.00390625" style="8" bestFit="1" customWidth="1"/>
    <col min="3" max="3" width="1.57421875" style="8" customWidth="1"/>
    <col min="4" max="4" width="26.28125" style="8" customWidth="1"/>
    <col min="5" max="5" width="5.421875" style="30" bestFit="1" customWidth="1"/>
    <col min="6" max="6" width="5.421875" style="8" bestFit="1" customWidth="1"/>
    <col min="7" max="7" width="1.57421875" style="8" customWidth="1"/>
    <col min="8" max="8" width="21.140625" style="8" customWidth="1"/>
    <col min="9" max="9" width="7.8515625" style="8" customWidth="1"/>
    <col min="10" max="16384" width="9.8515625" style="8" customWidth="1"/>
  </cols>
  <sheetData>
    <row r="1" spans="1:9" ht="10.5" customHeight="1">
      <c r="A1" s="7" t="s">
        <v>60</v>
      </c>
      <c r="C1" s="8" t="s">
        <v>0</v>
      </c>
      <c r="D1" s="9" t="s">
        <v>53</v>
      </c>
      <c r="E1" s="44"/>
      <c r="F1" s="44"/>
      <c r="G1" s="8" t="s">
        <v>0</v>
      </c>
      <c r="H1" s="10" t="s">
        <v>1</v>
      </c>
      <c r="I1" s="11" t="s">
        <v>55</v>
      </c>
    </row>
    <row r="2" spans="1:9" ht="10.5" customHeight="1" thickBot="1">
      <c r="A2" s="12"/>
      <c r="B2" s="13"/>
      <c r="D2" s="13" t="s">
        <v>0</v>
      </c>
      <c r="E2" s="14"/>
      <c r="F2" s="13"/>
      <c r="H2" s="13"/>
      <c r="I2" s="13"/>
    </row>
    <row r="3" spans="1:9" ht="0.75" customHeight="1" thickTop="1">
      <c r="A3" s="15"/>
      <c r="B3" s="15"/>
      <c r="C3" s="16"/>
      <c r="D3" s="17"/>
      <c r="E3" s="18"/>
      <c r="F3" s="17"/>
      <c r="G3" s="19"/>
      <c r="H3" s="20"/>
      <c r="I3" s="20"/>
    </row>
    <row r="4" spans="3:9" ht="12.75">
      <c r="C4" s="21"/>
      <c r="D4" s="22" t="s">
        <v>2</v>
      </c>
      <c r="E4" s="23" t="s">
        <v>0</v>
      </c>
      <c r="F4" s="24" t="s">
        <v>0</v>
      </c>
      <c r="G4" s="25"/>
      <c r="H4" s="8" t="s">
        <v>3</v>
      </c>
      <c r="I4" s="5"/>
    </row>
    <row r="5" spans="1:9" ht="12.75">
      <c r="A5" s="8" t="s">
        <v>4</v>
      </c>
      <c r="B5" s="1"/>
      <c r="C5" s="21"/>
      <c r="D5" s="26"/>
      <c r="E5" s="27" t="s">
        <v>54</v>
      </c>
      <c r="F5" s="28" t="s">
        <v>5</v>
      </c>
      <c r="G5" s="25" t="s">
        <v>0</v>
      </c>
      <c r="H5" s="8" t="s">
        <v>6</v>
      </c>
      <c r="I5" s="6"/>
    </row>
    <row r="6" spans="1:9" ht="12.75">
      <c r="A6" s="8" t="s">
        <v>7</v>
      </c>
      <c r="B6" s="2"/>
      <c r="C6" s="21"/>
      <c r="D6" s="29" t="s">
        <v>8</v>
      </c>
      <c r="F6" s="31"/>
      <c r="G6" s="25"/>
      <c r="H6" s="8" t="s">
        <v>9</v>
      </c>
      <c r="I6" s="6"/>
    </row>
    <row r="7" spans="1:9" ht="12.75">
      <c r="A7" s="8" t="s">
        <v>10</v>
      </c>
      <c r="B7" s="3"/>
      <c r="C7" s="21"/>
      <c r="D7" s="26" t="s">
        <v>61</v>
      </c>
      <c r="E7" s="32" t="e">
        <f>(I8-I7)*B10/B22</f>
        <v>#DIV/0!</v>
      </c>
      <c r="F7" s="33" t="e">
        <f aca="true" t="shared" si="0" ref="F7:F21">E7/$E$23*100</f>
        <v>#DIV/0!</v>
      </c>
      <c r="G7" s="34"/>
      <c r="H7" s="8" t="s">
        <v>11</v>
      </c>
      <c r="I7" s="6"/>
    </row>
    <row r="8" spans="1:9" ht="12.75">
      <c r="A8" s="8" t="s">
        <v>12</v>
      </c>
      <c r="B8" s="2"/>
      <c r="C8" s="21"/>
      <c r="D8" s="26" t="s">
        <v>13</v>
      </c>
      <c r="E8" s="32" t="e">
        <f>B6*B12*B15/100/B22</f>
        <v>#DIV/0!</v>
      </c>
      <c r="F8" s="33" t="e">
        <f t="shared" si="0"/>
        <v>#DIV/0!</v>
      </c>
      <c r="G8" s="34"/>
      <c r="H8" s="8" t="s">
        <v>14</v>
      </c>
      <c r="I8" s="6"/>
    </row>
    <row r="9" spans="1:9" ht="12.75">
      <c r="A9" s="8" t="s">
        <v>15</v>
      </c>
      <c r="B9" s="3"/>
      <c r="C9" s="21"/>
      <c r="D9" s="26" t="s">
        <v>16</v>
      </c>
      <c r="E9" s="32">
        <f>(B13*B16/100)+(B14*B17/100)</f>
        <v>0</v>
      </c>
      <c r="F9" s="33" t="e">
        <f t="shared" si="0"/>
        <v>#DIV/0!</v>
      </c>
      <c r="G9" s="34"/>
      <c r="H9" s="8" t="s">
        <v>17</v>
      </c>
      <c r="I9" s="2"/>
    </row>
    <row r="10" spans="1:9" ht="12.75">
      <c r="A10" s="8" t="s">
        <v>18</v>
      </c>
      <c r="B10" s="2"/>
      <c r="C10" s="21"/>
      <c r="D10" s="26" t="s">
        <v>19</v>
      </c>
      <c r="E10" s="32" t="e">
        <f>I12/B21</f>
        <v>#DIV/0!</v>
      </c>
      <c r="F10" s="33" t="e">
        <f t="shared" si="0"/>
        <v>#DIV/0!</v>
      </c>
      <c r="G10" s="34"/>
      <c r="H10" s="8" t="s">
        <v>20</v>
      </c>
      <c r="I10" s="2"/>
    </row>
    <row r="11" spans="1:9" ht="12.75">
      <c r="A11" s="8" t="s">
        <v>21</v>
      </c>
      <c r="B11" s="3"/>
      <c r="C11" s="21"/>
      <c r="D11" s="26" t="s">
        <v>22</v>
      </c>
      <c r="E11" s="32" t="e">
        <f>I11/B21</f>
        <v>#DIV/0!</v>
      </c>
      <c r="F11" s="33" t="e">
        <f t="shared" si="0"/>
        <v>#DIV/0!</v>
      </c>
      <c r="G11" s="34"/>
      <c r="H11" s="8" t="s">
        <v>23</v>
      </c>
      <c r="I11" s="3"/>
    </row>
    <row r="12" spans="1:9" ht="12.75">
      <c r="A12" s="8" t="s">
        <v>24</v>
      </c>
      <c r="B12" s="4"/>
      <c r="C12" s="21"/>
      <c r="D12" s="26" t="s">
        <v>25</v>
      </c>
      <c r="E12" s="32" t="e">
        <f>I14/B21</f>
        <v>#DIV/0!</v>
      </c>
      <c r="F12" s="33" t="e">
        <f t="shared" si="0"/>
        <v>#DIV/0!</v>
      </c>
      <c r="G12" s="34"/>
      <c r="H12" s="8" t="s">
        <v>26</v>
      </c>
      <c r="I12" s="3"/>
    </row>
    <row r="13" spans="1:9" ht="12.75">
      <c r="A13" s="8" t="s">
        <v>27</v>
      </c>
      <c r="B13" s="2"/>
      <c r="C13" s="21"/>
      <c r="D13" s="26" t="s">
        <v>28</v>
      </c>
      <c r="E13" s="32" t="e">
        <f>((I6*I5)+I4)*I9/100/B21</f>
        <v>#DIV/0!</v>
      </c>
      <c r="F13" s="33" t="e">
        <f t="shared" si="0"/>
        <v>#DIV/0!</v>
      </c>
      <c r="G13" s="34"/>
      <c r="H13" s="8" t="s">
        <v>29</v>
      </c>
      <c r="I13" s="3"/>
    </row>
    <row r="14" spans="1:9" ht="12.75">
      <c r="A14" s="8" t="s">
        <v>30</v>
      </c>
      <c r="B14" s="2"/>
      <c r="C14" s="21"/>
      <c r="D14" s="26" t="s">
        <v>31</v>
      </c>
      <c r="E14" s="32">
        <f>((I5*I6)+I4)*I10/100</f>
        <v>0</v>
      </c>
      <c r="F14" s="33" t="e">
        <f t="shared" si="0"/>
        <v>#DIV/0!</v>
      </c>
      <c r="G14" s="34"/>
      <c r="H14" s="8" t="s">
        <v>32</v>
      </c>
      <c r="I14" s="3"/>
    </row>
    <row r="15" spans="1:9" ht="12.75">
      <c r="A15" s="8" t="s">
        <v>65</v>
      </c>
      <c r="B15" s="3"/>
      <c r="C15" s="21"/>
      <c r="D15" s="26" t="s">
        <v>33</v>
      </c>
      <c r="E15" s="32" t="e">
        <f>I13*B18/B21</f>
        <v>#DIV/0!</v>
      </c>
      <c r="F15" s="33" t="e">
        <f t="shared" si="0"/>
        <v>#DIV/0!</v>
      </c>
      <c r="G15" s="34"/>
      <c r="H15" s="8" t="s">
        <v>34</v>
      </c>
      <c r="I15" s="3"/>
    </row>
    <row r="16" spans="1:9" ht="12.75">
      <c r="A16" s="8" t="s">
        <v>62</v>
      </c>
      <c r="B16" s="3"/>
      <c r="C16" s="21"/>
      <c r="D16" s="29" t="s">
        <v>35</v>
      </c>
      <c r="E16" s="35"/>
      <c r="F16" s="33" t="e">
        <f t="shared" si="0"/>
        <v>#DIV/0!</v>
      </c>
      <c r="G16" s="34"/>
      <c r="H16" s="8" t="s">
        <v>36</v>
      </c>
      <c r="I16" s="2"/>
    </row>
    <row r="17" spans="1:9" ht="12.75">
      <c r="A17" s="8" t="s">
        <v>63</v>
      </c>
      <c r="B17" s="3"/>
      <c r="C17" s="21"/>
      <c r="D17" s="26" t="s">
        <v>34</v>
      </c>
      <c r="E17" s="32" t="e">
        <f>I15/B21</f>
        <v>#DIV/0!</v>
      </c>
      <c r="F17" s="33" t="e">
        <f t="shared" si="0"/>
        <v>#DIV/0!</v>
      </c>
      <c r="G17" s="34"/>
      <c r="H17" s="8" t="s">
        <v>37</v>
      </c>
      <c r="I17" s="6"/>
    </row>
    <row r="18" spans="1:9" ht="10.5" customHeight="1">
      <c r="A18" s="8" t="s">
        <v>64</v>
      </c>
      <c r="B18" s="3"/>
      <c r="C18" s="21"/>
      <c r="D18" s="26" t="s">
        <v>38</v>
      </c>
      <c r="E18" s="32" t="e">
        <f>(I16*I17*I9/100+I18)/B22</f>
        <v>#DIV/0!</v>
      </c>
      <c r="F18" s="33" t="e">
        <f t="shared" si="0"/>
        <v>#DIV/0!</v>
      </c>
      <c r="G18" s="34"/>
      <c r="H18" s="8" t="s">
        <v>39</v>
      </c>
      <c r="I18" s="6"/>
    </row>
    <row r="19" spans="3:9" ht="12.75">
      <c r="C19" s="21"/>
      <c r="D19" s="26" t="s">
        <v>40</v>
      </c>
      <c r="E19" s="32" t="e">
        <f>(B5*I19)*(I9/2+I20+I21)/100/B22</f>
        <v>#DIV/0!</v>
      </c>
      <c r="F19" s="33" t="e">
        <f t="shared" si="0"/>
        <v>#DIV/0!</v>
      </c>
      <c r="G19" s="34"/>
      <c r="H19" s="8" t="s">
        <v>41</v>
      </c>
      <c r="I19" s="6"/>
    </row>
    <row r="20" spans="1:9" ht="12.75">
      <c r="A20" s="8" t="s">
        <v>42</v>
      </c>
      <c r="B20" s="36" t="e">
        <f>B6/B5*100</f>
        <v>#DIV/0!</v>
      </c>
      <c r="C20" s="21"/>
      <c r="D20" s="26" t="s">
        <v>43</v>
      </c>
      <c r="E20" s="32" t="e">
        <f>I22*(0.55*I9+I23)/100/B22</f>
        <v>#DIV/0!</v>
      </c>
      <c r="F20" s="33" t="e">
        <f t="shared" si="0"/>
        <v>#DIV/0!</v>
      </c>
      <c r="G20" s="34"/>
      <c r="H20" s="8" t="s">
        <v>44</v>
      </c>
      <c r="I20" s="3"/>
    </row>
    <row r="21" spans="1:9" ht="12.75">
      <c r="A21" s="8" t="s">
        <v>45</v>
      </c>
      <c r="B21" s="8">
        <f>B7*B9*(100-B8)/100</f>
        <v>0</v>
      </c>
      <c r="C21" s="21"/>
      <c r="D21" s="26" t="s">
        <v>46</v>
      </c>
      <c r="E21" s="37" t="e">
        <f>B11*I24/B22</f>
        <v>#DIV/0!</v>
      </c>
      <c r="F21" s="33" t="e">
        <f t="shared" si="0"/>
        <v>#DIV/0!</v>
      </c>
      <c r="G21" s="34"/>
      <c r="H21" s="8" t="s">
        <v>47</v>
      </c>
      <c r="I21" s="2"/>
    </row>
    <row r="22" spans="1:9" ht="12.75">
      <c r="A22" s="8" t="s">
        <v>48</v>
      </c>
      <c r="B22" s="38">
        <f>B21*B6</f>
        <v>0</v>
      </c>
      <c r="C22" s="21"/>
      <c r="D22" s="26"/>
      <c r="E22" s="35"/>
      <c r="F22" s="39"/>
      <c r="G22" s="25"/>
      <c r="H22" s="8" t="s">
        <v>49</v>
      </c>
      <c r="I22" s="6"/>
    </row>
    <row r="23" spans="3:9" ht="13.5" thickBot="1">
      <c r="C23" s="40"/>
      <c r="D23" s="41" t="s">
        <v>50</v>
      </c>
      <c r="E23" s="42" t="e">
        <f>SUM(E7:E21)</f>
        <v>#DIV/0!</v>
      </c>
      <c r="F23" s="43" t="e">
        <f>SUM(F7:F22)</f>
        <v>#DIV/0!</v>
      </c>
      <c r="G23" s="20"/>
      <c r="H23" s="8" t="s">
        <v>51</v>
      </c>
      <c r="I23" s="2"/>
    </row>
    <row r="24" spans="4:9" ht="13.5" thickTop="1">
      <c r="D24" s="8" t="s">
        <v>57</v>
      </c>
      <c r="E24" s="30" t="e">
        <f>E21</f>
        <v>#DIV/0!</v>
      </c>
      <c r="H24" s="8" t="s">
        <v>52</v>
      </c>
      <c r="I24" s="6"/>
    </row>
    <row r="25" spans="4:5" ht="12.75">
      <c r="D25" s="8" t="s">
        <v>58</v>
      </c>
      <c r="E25" s="30" t="e">
        <f>E23-E24</f>
        <v>#DIV/0!</v>
      </c>
    </row>
    <row r="26" spans="4:5" ht="12.75">
      <c r="D26" s="8" t="s">
        <v>56</v>
      </c>
      <c r="E26" s="30" t="e">
        <f>B5*I19*I20/100/B22</f>
        <v>#DIV/0!</v>
      </c>
    </row>
    <row r="27" spans="4:5" ht="12.75">
      <c r="D27" s="8" t="s">
        <v>59</v>
      </c>
      <c r="E27" s="30" t="e">
        <f>E25-E26</f>
        <v>#DIV/0!</v>
      </c>
    </row>
    <row r="28" ht="10.5" customHeight="1">
      <c r="E28" s="8"/>
    </row>
    <row r="29" ht="10.5" customHeight="1">
      <c r="E29" s="8"/>
    </row>
    <row r="30" ht="10.5" customHeight="1">
      <c r="E30" s="8"/>
    </row>
    <row r="31" ht="10.5" customHeight="1">
      <c r="E31" s="8"/>
    </row>
    <row r="32" ht="10.5" customHeight="1">
      <c r="E32" s="8"/>
    </row>
    <row r="33" ht="10.5" customHeight="1">
      <c r="E33" s="8"/>
    </row>
    <row r="34" ht="10.5" customHeight="1">
      <c r="E34" s="8"/>
    </row>
    <row r="35" ht="10.5" customHeight="1">
      <c r="E35" s="8"/>
    </row>
    <row r="36" ht="10.5" customHeight="1">
      <c r="E36" s="8"/>
    </row>
    <row r="37" ht="10.5" customHeight="1">
      <c r="E37" s="8"/>
    </row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</sheetData>
  <sheetProtection password="CCB6" sheet="1" objects="1" scenarios="1"/>
  <mergeCells count="1">
    <mergeCell ref="E1:F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gvddunge</dc:creator>
  <cp:keywords/>
  <dc:description/>
  <cp:lastModifiedBy>AOC-OOST</cp:lastModifiedBy>
  <cp:lastPrinted>2003-03-19T14:55:14Z</cp:lastPrinted>
  <dcterms:created xsi:type="dcterms:W3CDTF">2003-03-19T14:58:57Z</dcterms:created>
  <dcterms:modified xsi:type="dcterms:W3CDTF">2007-01-17T15:57:54Z</dcterms:modified>
  <cp:category/>
  <cp:version/>
  <cp:contentType/>
  <cp:contentStatus/>
</cp:coreProperties>
</file>